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16880" windowHeight="11840" activeTab="0"/>
  </bookViews>
  <sheets>
    <sheet name="Corr" sheetId="1" r:id="rId1"/>
    <sheet name="Scatter" sheetId="2" r:id="rId2"/>
    <sheet name="Z Scatter" sheetId="3" r:id="rId3"/>
  </sheets>
  <definedNames>
    <definedName name="Final">'Corr'!$C$2:$C$21</definedName>
    <definedName name="GRE">'Corr'!$B$2:$B$21</definedName>
    <definedName name="_xlnm.Print_Area" localSheetId="0">'Corr'!$A$1:$H$26</definedName>
    <definedName name="ZFinal">'Corr'!$E$2:$E$21</definedName>
    <definedName name="ZGRE">'Corr'!$D$2:$D$21</definedName>
    <definedName name="ZGRE_ZFINAL">'Corr'!$F$2:$F$21</definedName>
  </definedNames>
  <calcPr fullCalcOnLoad="1"/>
</workbook>
</file>

<file path=xl/sharedStrings.xml><?xml version="1.0" encoding="utf-8"?>
<sst xmlns="http://schemas.openxmlformats.org/spreadsheetml/2006/main" count="10" uniqueCount="10">
  <si>
    <t>N</t>
  </si>
  <si>
    <t>r=</t>
  </si>
  <si>
    <t>Sum</t>
  </si>
  <si>
    <t>Mean</t>
  </si>
  <si>
    <t>Stdev</t>
  </si>
  <si>
    <t>Social Comp</t>
  </si>
  <si>
    <t>Full_IQ</t>
  </si>
  <si>
    <t>ZIQ</t>
  </si>
  <si>
    <t>Zcomp</t>
  </si>
  <si>
    <t>ZIQ*Zcomp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</si>
</sst>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.5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Corr!$C$1</c:f>
              <c:strCache>
                <c:ptCount val="1"/>
                <c:pt idx="0">
                  <c:v>Social Comp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Corr!$B$2:$B$21</c:f>
              <c:numCache>
                <c:ptCount val="20"/>
                <c:pt idx="0">
                  <c:v>120</c:v>
                </c:pt>
                <c:pt idx="1">
                  <c:v>113</c:v>
                </c:pt>
                <c:pt idx="2">
                  <c:v>81</c:v>
                </c:pt>
                <c:pt idx="3">
                  <c:v>96</c:v>
                </c:pt>
                <c:pt idx="4">
                  <c:v>130</c:v>
                </c:pt>
                <c:pt idx="5">
                  <c:v>107</c:v>
                </c:pt>
                <c:pt idx="6">
                  <c:v>55</c:v>
                </c:pt>
                <c:pt idx="7">
                  <c:v>92</c:v>
                </c:pt>
                <c:pt idx="8">
                  <c:v>86</c:v>
                </c:pt>
                <c:pt idx="9">
                  <c:v>78</c:v>
                </c:pt>
                <c:pt idx="10">
                  <c:v>68</c:v>
                </c:pt>
                <c:pt idx="11">
                  <c:v>102</c:v>
                </c:pt>
                <c:pt idx="12">
                  <c:v>59</c:v>
                </c:pt>
                <c:pt idx="13">
                  <c:v>79</c:v>
                </c:pt>
                <c:pt idx="14">
                  <c:v>90</c:v>
                </c:pt>
                <c:pt idx="15">
                  <c:v>102</c:v>
                </c:pt>
                <c:pt idx="16">
                  <c:v>104</c:v>
                </c:pt>
                <c:pt idx="17">
                  <c:v>72</c:v>
                </c:pt>
                <c:pt idx="18">
                  <c:v>69</c:v>
                </c:pt>
                <c:pt idx="19">
                  <c:v>106</c:v>
                </c:pt>
              </c:numCache>
            </c:numRef>
          </c:xVal>
          <c:yVal>
            <c:numRef>
              <c:f>Corr!$C$2:$C$21</c:f>
              <c:numCache>
                <c:ptCount val="20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yVal>
          <c:smooth val="0"/>
        </c:ser>
        <c:axId val="66021229"/>
        <c:axId val="50469834"/>
      </c:scatterChart>
      <c:valAx>
        <c:axId val="66021229"/>
        <c:scaling>
          <c:orientation val="minMax"/>
          <c:max val="130"/>
          <c:min val="70"/>
        </c:scaling>
        <c:axPos val="b"/>
        <c:delete val="0"/>
        <c:numFmt formatCode="General" sourceLinked="1"/>
        <c:majorTickMark val="out"/>
        <c:minorTickMark val="none"/>
        <c:tickLblPos val="nextTo"/>
        <c:crossAx val="50469834"/>
        <c:crosses val="autoZero"/>
        <c:crossBetween val="midCat"/>
        <c:dispUnits/>
        <c:majorUnit val="10"/>
        <c:minorUnit val="5"/>
      </c:valAx>
      <c:valAx>
        <c:axId val="50469834"/>
        <c:scaling>
          <c:orientation val="minMax"/>
          <c:max val="20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21229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Corr!$E$1</c:f>
              <c:strCache>
                <c:ptCount val="1"/>
                <c:pt idx="0">
                  <c:v>ZFinal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Corr!$D$2:$D$21</c:f>
              <c:numCache>
                <c:ptCount val="20"/>
                <c:pt idx="0">
                  <c:v>-1.507228957535909</c:v>
                </c:pt>
                <c:pt idx="1">
                  <c:v>-1.507228957535909</c:v>
                </c:pt>
                <c:pt idx="2">
                  <c:v>-1.2331873288930164</c:v>
                </c:pt>
                <c:pt idx="3">
                  <c:v>-1.2331873288930164</c:v>
                </c:pt>
                <c:pt idx="4">
                  <c:v>-0.9591457002501239</c:v>
                </c:pt>
                <c:pt idx="5">
                  <c:v>-0.6851040716072313</c:v>
                </c:pt>
                <c:pt idx="6">
                  <c:v>-0.6851040716072313</c:v>
                </c:pt>
                <c:pt idx="7">
                  <c:v>-0.4110624429643388</c:v>
                </c:pt>
                <c:pt idx="8">
                  <c:v>-0.13702081432144628</c:v>
                </c:pt>
                <c:pt idx="9">
                  <c:v>0.13702081432144628</c:v>
                </c:pt>
                <c:pt idx="10">
                  <c:v>0.13702081432144628</c:v>
                </c:pt>
                <c:pt idx="11">
                  <c:v>0.4110624429643388</c:v>
                </c:pt>
                <c:pt idx="12">
                  <c:v>0.4110624429643388</c:v>
                </c:pt>
                <c:pt idx="13">
                  <c:v>0.4110624429643388</c:v>
                </c:pt>
                <c:pt idx="14">
                  <c:v>0.6851040716072313</c:v>
                </c:pt>
                <c:pt idx="15">
                  <c:v>0.6851040716072313</c:v>
                </c:pt>
                <c:pt idx="16">
                  <c:v>0.9591457002501239</c:v>
                </c:pt>
                <c:pt idx="17">
                  <c:v>1.2331873288930164</c:v>
                </c:pt>
                <c:pt idx="18">
                  <c:v>1.507228957535909</c:v>
                </c:pt>
                <c:pt idx="19">
                  <c:v>1.7812705861788014</c:v>
                </c:pt>
              </c:numCache>
            </c:numRef>
          </c:xVal>
          <c:yVal>
            <c:numRef>
              <c:f>Corr!$E$2:$E$21</c:f>
              <c:numCache>
                <c:ptCount val="20"/>
                <c:pt idx="0">
                  <c:v>1.450005467842321</c:v>
                </c:pt>
                <c:pt idx="1">
                  <c:v>1.1065185549862722</c:v>
                </c:pt>
                <c:pt idx="2">
                  <c:v>-0.4637073323556663</c:v>
                </c:pt>
                <c:pt idx="3">
                  <c:v>0.2723360523358673</c:v>
                </c:pt>
                <c:pt idx="4">
                  <c:v>1.9407010576366768</c:v>
                </c:pt>
                <c:pt idx="5">
                  <c:v>0.8121012011096587</c:v>
                </c:pt>
                <c:pt idx="6">
                  <c:v>-1.7395158658209913</c:v>
                </c:pt>
                <c:pt idx="7">
                  <c:v>0.07605781641812501</c:v>
                </c:pt>
                <c:pt idx="8">
                  <c:v>-0.21835953745848843</c:v>
                </c:pt>
                <c:pt idx="9">
                  <c:v>-0.610916009293973</c:v>
                </c:pt>
                <c:pt idx="10">
                  <c:v>-1.1016115990883288</c:v>
                </c:pt>
                <c:pt idx="11">
                  <c:v>0.5667534062124807</c:v>
                </c:pt>
                <c:pt idx="12">
                  <c:v>-1.5432376299032489</c:v>
                </c:pt>
                <c:pt idx="13">
                  <c:v>-0.5618464503145375</c:v>
                </c:pt>
                <c:pt idx="14">
                  <c:v>-0.022081301540746147</c:v>
                </c:pt>
                <c:pt idx="15">
                  <c:v>0.5667534062124807</c:v>
                </c:pt>
                <c:pt idx="16">
                  <c:v>0.6648925241713519</c:v>
                </c:pt>
                <c:pt idx="17">
                  <c:v>-0.9053333631705864</c:v>
                </c:pt>
                <c:pt idx="18">
                  <c:v>-1.0525420401088932</c:v>
                </c:pt>
                <c:pt idx="19">
                  <c:v>0.763031642130223</c:v>
                </c:pt>
              </c:numCache>
            </c:numRef>
          </c:yVal>
          <c:smooth val="0"/>
        </c:ser>
        <c:axId val="60971971"/>
        <c:axId val="64330152"/>
      </c:scatterChart>
      <c:valAx>
        <c:axId val="6097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30152"/>
        <c:crosses val="autoZero"/>
        <c:crossBetween val="midCat"/>
        <c:dispUnits/>
      </c:valAx>
      <c:valAx>
        <c:axId val="64330152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71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15625" cy="6829425"/>
    <xdr:graphicFrame>
      <xdr:nvGraphicFramePr>
        <xdr:cNvPr id="1" name="Chart 1"/>
        <xdr:cNvGraphicFramePr/>
      </xdr:nvGraphicFramePr>
      <xdr:xfrm>
        <a:off x="0" y="0"/>
        <a:ext cx="107156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15600" cy="6829425"/>
    <xdr:graphicFrame>
      <xdr:nvGraphicFramePr>
        <xdr:cNvPr id="1" name="Shape 1025"/>
        <xdr:cNvGraphicFramePr/>
      </xdr:nvGraphicFramePr>
      <xdr:xfrm>
        <a:off x="0" y="0"/>
        <a:ext cx="105156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7" sqref="F7"/>
    </sheetView>
  </sheetViews>
  <sheetFormatPr defaultColWidth="11.00390625" defaultRowHeight="12.75"/>
  <cols>
    <col min="1" max="1" width="7.25390625" style="2" customWidth="1"/>
    <col min="2" max="3" width="13.00390625" style="2" bestFit="1" customWidth="1"/>
    <col min="4" max="4" width="10.00390625" style="2" customWidth="1"/>
    <col min="5" max="5" width="7.75390625" style="2" bestFit="1" customWidth="1"/>
    <col min="6" max="6" width="12.125" style="2" customWidth="1"/>
    <col min="7" max="16384" width="10.75390625" style="2" customWidth="1"/>
  </cols>
  <sheetData>
    <row r="1" spans="2:6" s="1" customFormat="1" ht="18">
      <c r="B1" s="1" t="s">
        <v>6</v>
      </c>
      <c r="C1" s="1" t="s">
        <v>5</v>
      </c>
      <c r="D1" s="1" t="s">
        <v>7</v>
      </c>
      <c r="E1" s="1" t="s">
        <v>8</v>
      </c>
      <c r="F1" s="1" t="s">
        <v>9</v>
      </c>
    </row>
    <row r="2" spans="2:6" ht="18">
      <c r="B2" s="2">
        <v>120</v>
      </c>
      <c r="C2" s="2">
        <v>8</v>
      </c>
      <c r="D2" s="3">
        <f>STANDARDIZE(B2,B$25,B$26)</f>
        <v>1.450005467842321</v>
      </c>
      <c r="E2" s="3">
        <f>STANDARDIZE(C2,C$25,C$26)</f>
        <v>-1.507228957535909</v>
      </c>
      <c r="F2" s="3">
        <f aca="true" t="shared" si="0" ref="F2:F21">D2*E2</f>
        <v>-2.1854902297173497</v>
      </c>
    </row>
    <row r="3" spans="2:6" ht="18">
      <c r="B3" s="2">
        <v>113</v>
      </c>
      <c r="C3" s="2">
        <v>8</v>
      </c>
      <c r="D3" s="3">
        <f aca="true" t="shared" si="1" ref="D3:D21">STANDARDIZE(B3,B$25,B$26)</f>
        <v>1.1065185549862722</v>
      </c>
      <c r="E3" s="3">
        <f aca="true" t="shared" si="2" ref="E3:E21">STANDARDIZE(C3,C$25,C$26)</f>
        <v>-1.507228957535909</v>
      </c>
      <c r="F3" s="3">
        <f t="shared" si="0"/>
        <v>-1.6677768081260995</v>
      </c>
    </row>
    <row r="4" spans="2:6" ht="18">
      <c r="B4" s="2">
        <v>81</v>
      </c>
      <c r="C4" s="2">
        <v>9</v>
      </c>
      <c r="D4" s="3">
        <f t="shared" si="1"/>
        <v>-0.4637073323556663</v>
      </c>
      <c r="E4" s="3">
        <f t="shared" si="2"/>
        <v>-1.2331873288930164</v>
      </c>
      <c r="F4" s="3">
        <f t="shared" si="0"/>
        <v>0.5718380065757903</v>
      </c>
    </row>
    <row r="5" spans="2:6" ht="18">
      <c r="B5" s="2">
        <v>96</v>
      </c>
      <c r="C5" s="2">
        <v>9</v>
      </c>
      <c r="D5" s="3">
        <f t="shared" si="1"/>
        <v>0.2723360523358673</v>
      </c>
      <c r="E5" s="3">
        <f t="shared" si="2"/>
        <v>-1.2331873288930164</v>
      </c>
      <c r="F5" s="3">
        <f t="shared" si="0"/>
        <v>-0.33584136894133687</v>
      </c>
    </row>
    <row r="6" spans="2:6" ht="18">
      <c r="B6" s="2">
        <v>130</v>
      </c>
      <c r="C6" s="2">
        <v>10</v>
      </c>
      <c r="D6" s="3">
        <f t="shared" si="1"/>
        <v>1.9407010576366768</v>
      </c>
      <c r="E6" s="3">
        <f t="shared" si="2"/>
        <v>-0.9591457002501239</v>
      </c>
      <c r="F6" s="3">
        <f t="shared" si="0"/>
        <v>-1.8614150749030864</v>
      </c>
    </row>
    <row r="7" spans="2:6" ht="18">
      <c r="B7" s="2">
        <v>107</v>
      </c>
      <c r="C7" s="2">
        <v>11</v>
      </c>
      <c r="D7" s="3">
        <f t="shared" si="1"/>
        <v>0.8121012011096587</v>
      </c>
      <c r="E7" s="3">
        <f t="shared" si="2"/>
        <v>-0.6851040716072313</v>
      </c>
      <c r="F7" s="3">
        <f t="shared" si="0"/>
        <v>-0.5563738394373502</v>
      </c>
    </row>
    <row r="8" spans="2:6" ht="18">
      <c r="B8" s="2">
        <v>55</v>
      </c>
      <c r="C8" s="2">
        <v>11</v>
      </c>
      <c r="D8" s="3">
        <f t="shared" si="1"/>
        <v>-1.7395158658209913</v>
      </c>
      <c r="E8" s="3">
        <f t="shared" si="2"/>
        <v>-0.6851040716072313</v>
      </c>
      <c r="F8" s="3">
        <f t="shared" si="0"/>
        <v>1.1917494022993393</v>
      </c>
    </row>
    <row r="9" spans="2:6" ht="18">
      <c r="B9" s="2">
        <v>92</v>
      </c>
      <c r="C9" s="2">
        <v>12</v>
      </c>
      <c r="D9" s="3">
        <f t="shared" si="1"/>
        <v>0.07605781641812501</v>
      </c>
      <c r="E9" s="3">
        <f t="shared" si="2"/>
        <v>-0.4110624429643388</v>
      </c>
      <c r="F9" s="3">
        <f t="shared" si="0"/>
        <v>-0.03126451182336766</v>
      </c>
    </row>
    <row r="10" spans="2:6" ht="18">
      <c r="B10" s="2">
        <v>86</v>
      </c>
      <c r="C10" s="2">
        <v>13</v>
      </c>
      <c r="D10" s="3">
        <f t="shared" si="1"/>
        <v>-0.21835953745848843</v>
      </c>
      <c r="E10" s="3">
        <f t="shared" si="2"/>
        <v>-0.13702081432144628</v>
      </c>
      <c r="F10" s="3">
        <f t="shared" si="0"/>
        <v>0.02991980163741644</v>
      </c>
    </row>
    <row r="11" spans="2:6" ht="18">
      <c r="B11" s="2">
        <v>78</v>
      </c>
      <c r="C11" s="2">
        <v>14</v>
      </c>
      <c r="D11" s="3">
        <f t="shared" si="1"/>
        <v>-0.610916009293973</v>
      </c>
      <c r="E11" s="3">
        <f t="shared" si="2"/>
        <v>0.13702081432144628</v>
      </c>
      <c r="F11" s="3">
        <f t="shared" si="0"/>
        <v>-0.08370820907546843</v>
      </c>
    </row>
    <row r="12" spans="2:6" ht="18">
      <c r="B12" s="2">
        <v>68</v>
      </c>
      <c r="C12" s="2">
        <v>14</v>
      </c>
      <c r="D12" s="3">
        <f t="shared" si="1"/>
        <v>-1.1016115990883288</v>
      </c>
      <c r="E12" s="3">
        <f t="shared" si="2"/>
        <v>0.13702081432144628</v>
      </c>
      <c r="F12" s="3">
        <f t="shared" si="0"/>
        <v>-0.15094371837303341</v>
      </c>
    </row>
    <row r="13" spans="2:6" ht="18">
      <c r="B13" s="2">
        <v>102</v>
      </c>
      <c r="C13" s="2">
        <v>15</v>
      </c>
      <c r="D13" s="3">
        <f t="shared" si="1"/>
        <v>0.5667534062124807</v>
      </c>
      <c r="E13" s="3">
        <f t="shared" si="2"/>
        <v>0.4110624429643388</v>
      </c>
      <c r="F13" s="3">
        <f t="shared" si="0"/>
        <v>0.2329710397160626</v>
      </c>
    </row>
    <row r="14" spans="2:6" ht="18">
      <c r="B14" s="2">
        <v>59</v>
      </c>
      <c r="C14" s="2">
        <v>15</v>
      </c>
      <c r="D14" s="3">
        <f t="shared" si="1"/>
        <v>-1.5432376299032489</v>
      </c>
      <c r="E14" s="3">
        <f t="shared" si="2"/>
        <v>0.4110624429643388</v>
      </c>
      <c r="F14" s="3">
        <f t="shared" si="0"/>
        <v>-0.6343670302225256</v>
      </c>
    </row>
    <row r="15" spans="2:6" ht="18">
      <c r="B15" s="2">
        <v>79</v>
      </c>
      <c r="C15" s="2">
        <v>15</v>
      </c>
      <c r="D15" s="3">
        <f t="shared" si="1"/>
        <v>-0.5618464503145375</v>
      </c>
      <c r="E15" s="3">
        <f t="shared" si="2"/>
        <v>0.4110624429643388</v>
      </c>
      <c r="F15" s="3">
        <f t="shared" si="0"/>
        <v>-0.23095397443713578</v>
      </c>
    </row>
    <row r="16" spans="2:6" ht="18">
      <c r="B16" s="2">
        <v>90</v>
      </c>
      <c r="C16" s="2">
        <v>16</v>
      </c>
      <c r="D16" s="3">
        <f t="shared" si="1"/>
        <v>-0.022081301540746147</v>
      </c>
      <c r="E16" s="3">
        <f t="shared" si="2"/>
        <v>0.6851040716072313</v>
      </c>
      <c r="F16" s="3">
        <f t="shared" si="0"/>
        <v>-0.015127989591952214</v>
      </c>
    </row>
    <row r="17" spans="2:6" ht="18">
      <c r="B17" s="2">
        <v>102</v>
      </c>
      <c r="C17" s="2">
        <v>16</v>
      </c>
      <c r="D17" s="3">
        <f t="shared" si="1"/>
        <v>0.5667534062124807</v>
      </c>
      <c r="E17" s="3">
        <f t="shared" si="2"/>
        <v>0.6851040716072313</v>
      </c>
      <c r="F17" s="3">
        <f t="shared" si="0"/>
        <v>0.3882850661934376</v>
      </c>
    </row>
    <row r="18" spans="2:6" ht="18">
      <c r="B18" s="2">
        <v>104</v>
      </c>
      <c r="C18" s="2">
        <v>17</v>
      </c>
      <c r="D18" s="3">
        <f t="shared" si="1"/>
        <v>0.6648925241713519</v>
      </c>
      <c r="E18" s="3">
        <f t="shared" si="2"/>
        <v>0.9591457002501239</v>
      </c>
      <c r="F18" s="3">
        <f t="shared" si="0"/>
        <v>0.6377288056874038</v>
      </c>
    </row>
    <row r="19" spans="2:6" ht="18">
      <c r="B19" s="2">
        <v>72</v>
      </c>
      <c r="C19" s="2">
        <v>18</v>
      </c>
      <c r="D19" s="3">
        <f t="shared" si="1"/>
        <v>-0.9053333631705864</v>
      </c>
      <c r="E19" s="3">
        <f t="shared" si="2"/>
        <v>1.2331873288930164</v>
      </c>
      <c r="F19" s="3">
        <f t="shared" si="0"/>
        <v>-1.1164456318860667</v>
      </c>
    </row>
    <row r="20" spans="2:6" ht="18">
      <c r="B20" s="2">
        <v>69</v>
      </c>
      <c r="C20" s="2">
        <v>19</v>
      </c>
      <c r="D20" s="3">
        <f t="shared" si="1"/>
        <v>-1.0525420401088932</v>
      </c>
      <c r="E20" s="3">
        <f t="shared" si="2"/>
        <v>1.507228957535909</v>
      </c>
      <c r="F20" s="3">
        <f t="shared" si="0"/>
        <v>-1.586421841876046</v>
      </c>
    </row>
    <row r="21" spans="2:6" ht="18">
      <c r="B21" s="2">
        <v>106</v>
      </c>
      <c r="C21" s="2">
        <v>20</v>
      </c>
      <c r="D21" s="3">
        <f t="shared" si="1"/>
        <v>0.763031642130223</v>
      </c>
      <c r="E21" s="3">
        <f t="shared" si="2"/>
        <v>1.7812705861788014</v>
      </c>
      <c r="F21" s="3">
        <f t="shared" si="0"/>
        <v>1.3591658204502757</v>
      </c>
    </row>
    <row r="23" spans="1:8" ht="18">
      <c r="A23" s="4" t="s">
        <v>0</v>
      </c>
      <c r="B23" s="5">
        <f>COUNT(GRE)</f>
        <v>20</v>
      </c>
      <c r="C23" s="5">
        <f>COUNT(Final)</f>
        <v>20</v>
      </c>
      <c r="D23" s="5">
        <f>COUNT(ZGRE)</f>
        <v>20</v>
      </c>
      <c r="E23" s="5">
        <f>COUNT(ZFinal)</f>
        <v>20</v>
      </c>
      <c r="F23" s="5">
        <f>COUNT(ZGRE_ZFINAL)</f>
        <v>20</v>
      </c>
      <c r="G23" s="6" t="s">
        <v>1</v>
      </c>
      <c r="H23" s="2">
        <f>F24/(F23-1)</f>
        <v>-0.3181301203079523</v>
      </c>
    </row>
    <row r="24" spans="1:6" ht="18">
      <c r="A24" s="4" t="s">
        <v>2</v>
      </c>
      <c r="B24" s="5">
        <f>SUM(GRE)</f>
        <v>1809</v>
      </c>
      <c r="C24" s="5">
        <f>SUM(Final)</f>
        <v>270</v>
      </c>
      <c r="D24" s="7">
        <f>SUM(ZGRE)</f>
        <v>-2.6645352591003757E-15</v>
      </c>
      <c r="E24" s="7">
        <f>SUM(ZFinal)</f>
        <v>-2.220446049250313E-15</v>
      </c>
      <c r="F24" s="7">
        <f>SUM(ZGRE_ZFINAL)</f>
        <v>-6.044472285851094</v>
      </c>
    </row>
    <row r="25" spans="1:6" ht="18">
      <c r="A25" s="4" t="s">
        <v>3</v>
      </c>
      <c r="B25" s="7">
        <f>AVERAGE(GRE)</f>
        <v>90.45</v>
      </c>
      <c r="C25" s="7">
        <f>AVERAGE(Final)</f>
        <v>13.5</v>
      </c>
      <c r="D25" s="7">
        <f>AVERAGE(ZGRE)</f>
        <v>-1.3322676295501878E-16</v>
      </c>
      <c r="E25" s="7">
        <f>AVERAGE(ZFinal)</f>
        <v>-1.1102230246251565E-16</v>
      </c>
      <c r="F25" s="7">
        <f>AVERAGE(ZGRE_ZFINAL)</f>
        <v>-0.3022236142925547</v>
      </c>
    </row>
    <row r="26" spans="1:6" ht="18">
      <c r="A26" s="4" t="s">
        <v>4</v>
      </c>
      <c r="B26" s="7">
        <f>STDEV(GRE)</f>
        <v>20.37923349625146</v>
      </c>
      <c r="C26" s="7">
        <f>STDEV(Final)</f>
        <v>3.6490806340343056</v>
      </c>
      <c r="D26" s="7">
        <f>STDEV(ZGRE)</f>
        <v>0.9999999999999992</v>
      </c>
      <c r="E26" s="7">
        <f>STDEV(ZFinal)</f>
        <v>1.0000000000000002</v>
      </c>
      <c r="F26" s="7">
        <f>STDEV(ZGRE_ZFINAL)</f>
        <v>0.9753662466408186</v>
      </c>
    </row>
  </sheetData>
  <printOptions gridLines="1"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Padgett</cp:lastModifiedBy>
  <cp:lastPrinted>2007-02-08T14:47:15Z</cp:lastPrinted>
  <cp:category/>
  <cp:version/>
  <cp:contentType/>
  <cp:contentStatus/>
</cp:coreProperties>
</file>